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5" windowWidth="14670" windowHeight="7530" activeTab="2"/>
  </bookViews>
  <sheets>
    <sheet name="1" sheetId="1" r:id="rId1"/>
    <sheet name="школы" sheetId="2" r:id="rId2"/>
    <sheet name="сады" sheetId="3" r:id="rId3"/>
  </sheets>
  <definedNames>
    <definedName name="_xlnm.Print_Area" localSheetId="0">'1'!$A$1:$S$16</definedName>
    <definedName name="_xlnm.Print_Area" localSheetId="2">'сады'!$A$1:$S$16</definedName>
    <definedName name="_xlnm.Print_Area" localSheetId="1">'школы'!$A$1:$S$16</definedName>
  </definedNames>
  <calcPr fullCalcOnLoad="1"/>
</workbook>
</file>

<file path=xl/sharedStrings.xml><?xml version="1.0" encoding="utf-8"?>
<sst xmlns="http://schemas.openxmlformats.org/spreadsheetml/2006/main" count="120" uniqueCount="42">
  <si>
    <t>№ п.п (вида товара)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</si>
  <si>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</si>
  <si>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</si>
  <si>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</si>
  <si>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</si>
  <si>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ВСЕГО: Начальная (максимальная) цена гражданско-правового договора</t>
  </si>
  <si>
    <t>Приложение 2 к извещению об осуществлении закупки</t>
  </si>
  <si>
    <t>Килограмм</t>
  </si>
  <si>
    <t>ОБОСНОВАНИЕ НАЧАЛЬНОЙ (МАКСИМАЛЬНЙ) ЦЕНЫ КОНТРАКТА</t>
  </si>
  <si>
    <t>Метод определения цены: метод сопоставимых рыночных цен (анализ рынка)</t>
  </si>
  <si>
    <t>Муниципальное бюджетное общеобразовательное учреждение "Средняя общеобразовательная школа № 5"</t>
  </si>
  <si>
    <t>Количество</t>
  </si>
  <si>
    <t>Единица измерения</t>
  </si>
  <si>
    <t>Рыба лососевая мороженая. Горбуша</t>
  </si>
  <si>
    <t>Рыба трескообразная мороженая. Минтай.</t>
  </si>
  <si>
    <t>Сельдь соленая.</t>
  </si>
  <si>
    <t>Консервы рыбные натуральные.</t>
  </si>
  <si>
    <t>Вид разделки: Потрошеная обезглавленная. Сорт рыбы: Первый.</t>
  </si>
  <si>
    <t>Вид разделки: Потрошеная обезглавленная. Вид рыбы: Минтай. Сорт рыбы: Не ниже первого.</t>
  </si>
  <si>
    <t>Вид засола: Слабосоленая. Вид разделки: Неразделанная.</t>
  </si>
  <si>
    <t>Наименование рыбы: Сайра.</t>
  </si>
  <si>
    <t>Директор ________________ Л.Н. Балуева</t>
  </si>
  <si>
    <t xml:space="preserve">Рыба лососевая мороженая. </t>
  </si>
  <si>
    <t xml:space="preserve">Рыба трескообразная мороженая. </t>
  </si>
  <si>
    <t xml:space="preserve">Вид разделки: Потрошеная обезглавленная. Вид рыбы: Минтай. Сорт рыбы: Не ниже первого. </t>
  </si>
  <si>
    <t>Вид разделки: Потрошеная обезглавленная. Сорт рыбы: Первый. Вид рыбы: Горбуша.</t>
  </si>
  <si>
    <t xml:space="preserve">Консервы рыбные натуральные. </t>
  </si>
  <si>
    <t>Источник информации о ценах. Сведения из Единого реестра государственных и муниципальных контрактов.</t>
  </si>
  <si>
    <t>Дата составления сводной таблицы 06.05.2024 г.</t>
  </si>
  <si>
    <t>№ 3861400241323000032</t>
  </si>
  <si>
    <t>№ 3861400413923000018</t>
  </si>
  <si>
    <t>№ 3861400261423000027</t>
  </si>
  <si>
    <t>№ 3862000985823000039</t>
  </si>
  <si>
    <t>№ 2860201507023000515</t>
  </si>
  <si>
    <t>№ 2861400594323000082</t>
  </si>
  <si>
    <t>№ 2860200215123000103</t>
  </si>
  <si>
    <t>№ 2860303148323000020</t>
  </si>
  <si>
    <t>№ 2861001021223000012</t>
  </si>
  <si>
    <t>№ 3860101787823000036</t>
  </si>
  <si>
    <t>№ 3861600344423000005</t>
  </si>
  <si>
    <t>№ 3861400419222000038</t>
  </si>
  <si>
    <t>Способ осуществления закупки: аукцион в электронной форме на право заключения гражданско-правового договора на поставку продуктов питания (продукция рыбная)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</si>
</sst>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PT Astra Serif"/>
      <family val="1"/>
    </font>
    <font>
      <sz val="11"/>
      <name val="PT Astra Serif"/>
      <family val="1"/>
    </font>
    <font>
      <sz val="11"/>
      <color indexed="8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PT Astra Serif"/>
      <family val="1"/>
    </font>
    <font>
      <sz val="10"/>
      <color indexed="8"/>
      <name val="PT Astra Serif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PT Astra Serif"/>
      <family val="1"/>
    </font>
    <font>
      <b/>
      <sz val="11"/>
      <color rgb="FF000000"/>
      <name val="PT Astra Serif"/>
      <family val="1"/>
    </font>
    <font>
      <sz val="11"/>
      <color rgb="FF000000"/>
      <name val="PT Astra Serif"/>
      <family val="1"/>
    </font>
    <font>
      <b/>
      <sz val="11"/>
      <color theme="1"/>
      <name val="PT Astra Serif"/>
      <family val="1"/>
    </font>
    <font>
      <sz val="10"/>
      <color rgb="FF000000"/>
      <name val="PT Astra Serif"/>
      <family val="0"/>
    </font>
    <font>
      <sz val="10"/>
      <color theme="1"/>
      <name val="PT Astra Se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1" fillId="33" borderId="0" xfId="0" applyFont="1" applyFill="1" applyAlignment="1">
      <alignment/>
    </xf>
    <xf numFmtId="0" fontId="42" fillId="33" borderId="0" xfId="0" applyFont="1" applyFill="1" applyBorder="1" applyAlignment="1">
      <alignment horizontal="left" vertical="center" wrapText="1"/>
    </xf>
    <xf numFmtId="43" fontId="42" fillId="33" borderId="0" xfId="0" applyNumberFormat="1" applyFont="1" applyFill="1" applyBorder="1" applyAlignment="1">
      <alignment horizontal="left" vertical="center" wrapText="1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3" fillId="33" borderId="0" xfId="0" applyFont="1" applyFill="1" applyAlignment="1">
      <alignment/>
    </xf>
    <xf numFmtId="0" fontId="44" fillId="33" borderId="10" xfId="0" applyFont="1" applyFill="1" applyBorder="1" applyAlignment="1">
      <alignment horizontal="center" vertical="center"/>
    </xf>
    <xf numFmtId="2" fontId="44" fillId="33" borderId="10" xfId="0" applyNumberFormat="1" applyFont="1" applyFill="1" applyBorder="1" applyAlignment="1">
      <alignment horizontal="center" vertical="center"/>
    </xf>
    <xf numFmtId="43" fontId="45" fillId="33" borderId="11" xfId="58" applyFont="1" applyFill="1" applyBorder="1" applyAlignment="1">
      <alignment horizontal="center" vertical="center"/>
    </xf>
    <xf numFmtId="43" fontId="46" fillId="33" borderId="11" xfId="58" applyNumberFormat="1" applyFont="1" applyFill="1" applyBorder="1" applyAlignment="1">
      <alignment horizontal="center"/>
    </xf>
    <xf numFmtId="43" fontId="43" fillId="33" borderId="0" xfId="0" applyNumberFormat="1" applyFont="1" applyFill="1" applyAlignment="1">
      <alignment/>
    </xf>
    <xf numFmtId="0" fontId="43" fillId="33" borderId="0" xfId="0" applyFont="1" applyFill="1" applyBorder="1" applyAlignment="1">
      <alignment horizontal="left"/>
    </xf>
    <xf numFmtId="0" fontId="43" fillId="33" borderId="0" xfId="0" applyFont="1" applyFill="1" applyBorder="1" applyAlignment="1">
      <alignment horizontal="left" wrapText="1"/>
    </xf>
    <xf numFmtId="164" fontId="43" fillId="33" borderId="0" xfId="0" applyNumberFormat="1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3" fillId="33" borderId="0" xfId="0" applyFont="1" applyFill="1" applyAlignment="1">
      <alignment wrapText="1"/>
    </xf>
    <xf numFmtId="0" fontId="46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top"/>
    </xf>
    <xf numFmtId="0" fontId="2" fillId="33" borderId="0" xfId="0" applyFont="1" applyFill="1" applyBorder="1" applyAlignment="1">
      <alignment horizontal="left" vertical="top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wrapText="1"/>
    </xf>
    <xf numFmtId="0" fontId="5" fillId="33" borderId="0" xfId="0" applyFont="1" applyFill="1" applyAlignment="1">
      <alignment horizontal="left"/>
    </xf>
    <xf numFmtId="0" fontId="4" fillId="33" borderId="12" xfId="0" applyFont="1" applyFill="1" applyBorder="1" applyAlignment="1">
      <alignment horizontal="left" vertical="center"/>
    </xf>
    <xf numFmtId="0" fontId="44" fillId="33" borderId="13" xfId="0" applyFont="1" applyFill="1" applyBorder="1" applyAlignment="1">
      <alignment horizontal="left" vertical="center"/>
    </xf>
    <xf numFmtId="0" fontId="44" fillId="33" borderId="14" xfId="0" applyFont="1" applyFill="1" applyBorder="1" applyAlignment="1">
      <alignment horizontal="left" vertical="center"/>
    </xf>
    <xf numFmtId="0" fontId="44" fillId="33" borderId="10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right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43" fontId="47" fillId="33" borderId="17" xfId="58" applyFont="1" applyFill="1" applyBorder="1" applyAlignment="1">
      <alignment horizontal="center" vertical="center"/>
    </xf>
    <xf numFmtId="43" fontId="48" fillId="33" borderId="17" xfId="58" applyFont="1" applyFill="1" applyBorder="1" applyAlignment="1">
      <alignment horizontal="center" vertical="center" wrapText="1"/>
    </xf>
    <xf numFmtId="49" fontId="48" fillId="33" borderId="16" xfId="0" applyNumberFormat="1" applyFont="1" applyFill="1" applyBorder="1" applyAlignment="1">
      <alignment horizontal="center" vertical="center" textRotation="90" wrapText="1"/>
    </xf>
    <xf numFmtId="43" fontId="47" fillId="33" borderId="17" xfId="58" applyFont="1" applyFill="1" applyBorder="1" applyAlignment="1">
      <alignment vertical="center"/>
    </xf>
    <xf numFmtId="0" fontId="43" fillId="33" borderId="0" xfId="0" applyFont="1" applyFill="1" applyBorder="1" applyAlignment="1">
      <alignment/>
    </xf>
    <xf numFmtId="0" fontId="43" fillId="33" borderId="0" xfId="0" applyFont="1" applyFill="1" applyAlignment="1">
      <alignment/>
    </xf>
    <xf numFmtId="43" fontId="48" fillId="33" borderId="17" xfId="58" applyFont="1" applyFill="1" applyBorder="1" applyAlignment="1">
      <alignment vertical="center"/>
    </xf>
    <xf numFmtId="0" fontId="42" fillId="33" borderId="0" xfId="0" applyFont="1" applyFill="1" applyBorder="1" applyAlignment="1">
      <alignment vertical="center"/>
    </xf>
    <xf numFmtId="0" fontId="43" fillId="33" borderId="13" xfId="0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49" fontId="48" fillId="33" borderId="16" xfId="0" applyNumberFormat="1" applyFont="1" applyFill="1" applyBorder="1" applyAlignment="1">
      <alignment horizontal="center" vertical="center" textRotation="90"/>
    </xf>
    <xf numFmtId="0" fontId="43" fillId="0" borderId="11" xfId="0" applyFont="1" applyBorder="1" applyAlignment="1">
      <alignment horizontal="center" vertical="center" wrapText="1"/>
    </xf>
    <xf numFmtId="0" fontId="43" fillId="33" borderId="18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view="pageBreakPreview" zoomScale="60" zoomScaleNormal="80" workbookViewId="0" topLeftCell="A1">
      <selection activeCell="D9" sqref="D9"/>
    </sheetView>
  </sheetViews>
  <sheetFormatPr defaultColWidth="9.140625" defaultRowHeight="15"/>
  <cols>
    <col min="1" max="1" width="7.8515625" style="6" customWidth="1"/>
    <col min="2" max="2" width="22.00390625" style="17" customWidth="1"/>
    <col min="3" max="3" width="29.8515625" style="6" customWidth="1"/>
    <col min="4" max="4" width="12.28125" style="6" customWidth="1"/>
    <col min="5" max="5" width="9.57421875" style="6" customWidth="1"/>
    <col min="6" max="17" width="10.00390625" style="6" customWidth="1"/>
    <col min="18" max="18" width="13.8515625" style="6" customWidth="1"/>
    <col min="19" max="19" width="17.00390625" style="6" customWidth="1"/>
    <col min="20" max="20" width="14.28125" style="6" bestFit="1" customWidth="1"/>
    <col min="21" max="16384" width="9.140625" style="6" customWidth="1"/>
  </cols>
  <sheetData>
    <row r="1" spans="1:19" s="4" customFormat="1" ht="15">
      <c r="A1" s="32" t="s">
        <v>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1:19" s="4" customFormat="1" ht="15">
      <c r="A2" s="31" t="s">
        <v>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19" s="5" customFormat="1" ht="30" customHeight="1">
      <c r="A3" s="25" t="s">
        <v>41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</row>
    <row r="4" spans="1:19" s="4" customFormat="1" ht="15">
      <c r="A4" s="27" t="s">
        <v>9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</row>
    <row r="5" spans="1:19" ht="19.5" customHeight="1">
      <c r="A5" s="33" t="s">
        <v>0</v>
      </c>
      <c r="B5" s="33" t="s">
        <v>3</v>
      </c>
      <c r="C5" s="33" t="s">
        <v>4</v>
      </c>
      <c r="D5" s="33" t="s">
        <v>12</v>
      </c>
      <c r="E5" s="33" t="s">
        <v>11</v>
      </c>
      <c r="F5" s="38" t="s">
        <v>27</v>
      </c>
      <c r="G5" s="36"/>
      <c r="H5" s="36"/>
      <c r="I5" s="36"/>
      <c r="J5" s="36"/>
      <c r="K5" s="36"/>
      <c r="L5" s="36"/>
      <c r="M5" s="36"/>
      <c r="N5" s="36"/>
      <c r="O5" s="36"/>
      <c r="P5" s="36"/>
      <c r="Q5" s="37"/>
      <c r="R5" s="34" t="s">
        <v>1</v>
      </c>
      <c r="S5" s="34" t="s">
        <v>2</v>
      </c>
    </row>
    <row r="6" spans="1:19" ht="129" customHeight="1">
      <c r="A6" s="34"/>
      <c r="B6" s="34"/>
      <c r="C6" s="34"/>
      <c r="D6" s="33"/>
      <c r="E6" s="33"/>
      <c r="F6" s="41" t="s">
        <v>29</v>
      </c>
      <c r="G6" s="41" t="s">
        <v>30</v>
      </c>
      <c r="H6" s="41" t="s">
        <v>31</v>
      </c>
      <c r="I6" s="41" t="s">
        <v>32</v>
      </c>
      <c r="J6" s="41" t="s">
        <v>33</v>
      </c>
      <c r="K6" s="41" t="s">
        <v>34</v>
      </c>
      <c r="L6" s="41" t="s">
        <v>35</v>
      </c>
      <c r="M6" s="41" t="s">
        <v>36</v>
      </c>
      <c r="N6" s="41" t="s">
        <v>37</v>
      </c>
      <c r="O6" s="41" t="s">
        <v>38</v>
      </c>
      <c r="P6" s="41" t="s">
        <v>39</v>
      </c>
      <c r="Q6" s="41" t="s">
        <v>40</v>
      </c>
      <c r="R6" s="35"/>
      <c r="S6" s="35"/>
    </row>
    <row r="7" spans="1:19" ht="45">
      <c r="A7" s="23">
        <v>1</v>
      </c>
      <c r="B7" s="51" t="s">
        <v>22</v>
      </c>
      <c r="C7" s="51" t="s">
        <v>25</v>
      </c>
      <c r="D7" s="24" t="s">
        <v>7</v>
      </c>
      <c r="E7" s="7">
        <v>1500</v>
      </c>
      <c r="F7" s="39">
        <v>480</v>
      </c>
      <c r="G7" s="39">
        <v>350</v>
      </c>
      <c r="H7" s="39">
        <v>401.5</v>
      </c>
      <c r="I7" s="39"/>
      <c r="J7" s="39"/>
      <c r="K7" s="39"/>
      <c r="L7" s="39"/>
      <c r="M7" s="39"/>
      <c r="N7" s="39"/>
      <c r="O7" s="40"/>
      <c r="P7" s="40"/>
      <c r="Q7" s="40"/>
      <c r="R7" s="8">
        <f>ROUND((F7+G7+H7)/3,2)</f>
        <v>410.5</v>
      </c>
      <c r="S7" s="9">
        <f>E7*R7</f>
        <v>615750</v>
      </c>
    </row>
    <row r="8" spans="1:19" ht="60">
      <c r="A8" s="23">
        <v>2</v>
      </c>
      <c r="B8" s="51" t="s">
        <v>23</v>
      </c>
      <c r="C8" s="24" t="s">
        <v>24</v>
      </c>
      <c r="D8" s="24" t="s">
        <v>7</v>
      </c>
      <c r="E8" s="7">
        <v>1200</v>
      </c>
      <c r="F8" s="39"/>
      <c r="G8" s="39"/>
      <c r="H8" s="39"/>
      <c r="I8" s="39">
        <v>232</v>
      </c>
      <c r="J8" s="39">
        <v>247.65</v>
      </c>
      <c r="K8" s="39">
        <v>270</v>
      </c>
      <c r="L8" s="39"/>
      <c r="M8" s="39"/>
      <c r="N8" s="39"/>
      <c r="O8" s="40"/>
      <c r="P8" s="40"/>
      <c r="Q8" s="40"/>
      <c r="R8" s="8">
        <f>ROUND((I8+J8+K8)/3,2)</f>
        <v>249.88</v>
      </c>
      <c r="S8" s="9">
        <f>E8*R8</f>
        <v>299856</v>
      </c>
    </row>
    <row r="9" spans="1:19" ht="51" customHeight="1">
      <c r="A9" s="23">
        <v>3</v>
      </c>
      <c r="B9" s="24" t="s">
        <v>15</v>
      </c>
      <c r="C9" s="24" t="s">
        <v>19</v>
      </c>
      <c r="D9" s="24" t="s">
        <v>7</v>
      </c>
      <c r="E9" s="7">
        <v>60</v>
      </c>
      <c r="F9" s="39"/>
      <c r="G9" s="39"/>
      <c r="H9" s="39"/>
      <c r="I9" s="39"/>
      <c r="J9" s="39"/>
      <c r="K9" s="39"/>
      <c r="L9" s="39">
        <v>194.9</v>
      </c>
      <c r="M9" s="39">
        <v>233.84</v>
      </c>
      <c r="N9" s="39">
        <v>220</v>
      </c>
      <c r="O9" s="40"/>
      <c r="P9" s="40"/>
      <c r="Q9" s="40"/>
      <c r="R9" s="8">
        <f>ROUND((L9+M9+N9)/3,2)</f>
        <v>216.25</v>
      </c>
      <c r="S9" s="9">
        <f>E9*R9</f>
        <v>12975</v>
      </c>
    </row>
    <row r="10" spans="1:19" ht="30">
      <c r="A10" s="23">
        <v>4</v>
      </c>
      <c r="B10" s="51" t="s">
        <v>26</v>
      </c>
      <c r="C10" s="24" t="s">
        <v>20</v>
      </c>
      <c r="D10" s="24" t="s">
        <v>7</v>
      </c>
      <c r="E10" s="7">
        <v>250</v>
      </c>
      <c r="F10" s="39"/>
      <c r="G10" s="39"/>
      <c r="H10" s="39"/>
      <c r="I10" s="39"/>
      <c r="J10" s="39"/>
      <c r="K10" s="39"/>
      <c r="L10" s="39"/>
      <c r="M10" s="39"/>
      <c r="N10" s="39"/>
      <c r="O10" s="40">
        <v>525</v>
      </c>
      <c r="P10" s="40">
        <v>421</v>
      </c>
      <c r="Q10" s="40">
        <v>420</v>
      </c>
      <c r="R10" s="8">
        <f>ROUND((O10+P10+Q10)/3,2)</f>
        <v>455.33</v>
      </c>
      <c r="S10" s="9">
        <f>E10*R10</f>
        <v>113832.5</v>
      </c>
    </row>
    <row r="11" spans="1:20" ht="15">
      <c r="A11" s="28" t="s">
        <v>5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30"/>
      <c r="S11" s="10">
        <f>SUM(S7:S10)</f>
        <v>1042413.5</v>
      </c>
      <c r="T11" s="11"/>
    </row>
    <row r="12" spans="1:19" ht="15" customHeight="1">
      <c r="A12" s="12"/>
      <c r="B12" s="13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4"/>
    </row>
    <row r="13" spans="1:18" s="1" customFormat="1" ht="15" customHeight="1">
      <c r="A13" s="20"/>
      <c r="B13" s="21"/>
      <c r="C13" s="21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3"/>
    </row>
    <row r="14" spans="1:14" ht="15">
      <c r="A14" s="15" t="s">
        <v>10</v>
      </c>
      <c r="B14" s="15"/>
      <c r="C14" s="15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</row>
    <row r="15" spans="1:14" ht="15">
      <c r="A15" s="26" t="s">
        <v>21</v>
      </c>
      <c r="B15" s="26"/>
      <c r="C15" s="2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</row>
    <row r="16" ht="15">
      <c r="A16" s="6" t="s">
        <v>28</v>
      </c>
    </row>
  </sheetData>
  <sheetProtection/>
  <mergeCells count="14">
    <mergeCell ref="A2:S2"/>
    <mergeCell ref="A1:S1"/>
    <mergeCell ref="A5:A6"/>
    <mergeCell ref="B5:B6"/>
    <mergeCell ref="C5:C6"/>
    <mergeCell ref="D5:D6"/>
    <mergeCell ref="E5:E6"/>
    <mergeCell ref="R5:R6"/>
    <mergeCell ref="S5:S6"/>
    <mergeCell ref="A3:S3"/>
    <mergeCell ref="A15:C15"/>
    <mergeCell ref="A4:S4"/>
    <mergeCell ref="A11:R11"/>
    <mergeCell ref="F5:Q5"/>
  </mergeCells>
  <printOptions/>
  <pageMargins left="0.1968503937007874" right="0.1968503937007874" top="1.1811023622047245" bottom="0.1968503937007874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6"/>
  <sheetViews>
    <sheetView view="pageBreakPreview" zoomScale="60" zoomScaleNormal="90" zoomScalePageLayoutView="0" workbookViewId="0" topLeftCell="A1">
      <selection activeCell="A3" sqref="A3:S3"/>
    </sheetView>
  </sheetViews>
  <sheetFormatPr defaultColWidth="9.140625" defaultRowHeight="15"/>
  <cols>
    <col min="1" max="1" width="7.8515625" style="6" customWidth="1"/>
    <col min="2" max="2" width="20.421875" style="17" customWidth="1"/>
    <col min="3" max="3" width="28.7109375" style="6" customWidth="1"/>
    <col min="4" max="4" width="12.140625" style="6" customWidth="1"/>
    <col min="5" max="5" width="9.57421875" style="6" customWidth="1"/>
    <col min="6" max="17" width="10.28125" style="44" customWidth="1"/>
    <col min="18" max="18" width="13.8515625" style="6" customWidth="1"/>
    <col min="19" max="19" width="17.28125" style="6" customWidth="1"/>
    <col min="20" max="20" width="14.28125" style="6" bestFit="1" customWidth="1"/>
    <col min="21" max="16384" width="9.140625" style="6" customWidth="1"/>
  </cols>
  <sheetData>
    <row r="1" spans="1:19" s="4" customFormat="1" ht="15">
      <c r="A1" s="32" t="s">
        <v>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1:19" s="4" customFormat="1" ht="15">
      <c r="A2" s="31" t="s">
        <v>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19" s="5" customFormat="1" ht="30" customHeight="1">
      <c r="A3" s="25" t="s">
        <v>41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</row>
    <row r="4" spans="1:19" s="4" customFormat="1" ht="15">
      <c r="A4" s="27" t="s">
        <v>9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</row>
    <row r="5" spans="1:19" ht="19.5" customHeight="1">
      <c r="A5" s="33" t="s">
        <v>0</v>
      </c>
      <c r="B5" s="33" t="s">
        <v>3</v>
      </c>
      <c r="C5" s="33" t="s">
        <v>4</v>
      </c>
      <c r="D5" s="33" t="s">
        <v>12</v>
      </c>
      <c r="E5" s="33" t="s">
        <v>11</v>
      </c>
      <c r="F5" s="47" t="s">
        <v>27</v>
      </c>
      <c r="G5" s="48"/>
      <c r="H5" s="48"/>
      <c r="I5" s="48"/>
      <c r="J5" s="48"/>
      <c r="K5" s="48"/>
      <c r="L5" s="48"/>
      <c r="M5" s="48"/>
      <c r="N5" s="48"/>
      <c r="O5" s="48"/>
      <c r="P5" s="48"/>
      <c r="Q5" s="49"/>
      <c r="R5" s="34" t="s">
        <v>1</v>
      </c>
      <c r="S5" s="34" t="s">
        <v>2</v>
      </c>
    </row>
    <row r="6" spans="1:19" ht="138.75" customHeight="1">
      <c r="A6" s="33"/>
      <c r="B6" s="34"/>
      <c r="C6" s="33"/>
      <c r="D6" s="33"/>
      <c r="E6" s="33"/>
      <c r="F6" s="50" t="s">
        <v>29</v>
      </c>
      <c r="G6" s="50" t="s">
        <v>30</v>
      </c>
      <c r="H6" s="50" t="s">
        <v>31</v>
      </c>
      <c r="I6" s="50" t="s">
        <v>32</v>
      </c>
      <c r="J6" s="50" t="s">
        <v>33</v>
      </c>
      <c r="K6" s="50" t="s">
        <v>34</v>
      </c>
      <c r="L6" s="50" t="s">
        <v>35</v>
      </c>
      <c r="M6" s="50" t="s">
        <v>36</v>
      </c>
      <c r="N6" s="50" t="s">
        <v>37</v>
      </c>
      <c r="O6" s="50" t="s">
        <v>38</v>
      </c>
      <c r="P6" s="50" t="s">
        <v>39</v>
      </c>
      <c r="Q6" s="50" t="s">
        <v>40</v>
      </c>
      <c r="R6" s="35"/>
      <c r="S6" s="35"/>
    </row>
    <row r="7" spans="1:19" ht="45">
      <c r="A7" s="19">
        <v>1</v>
      </c>
      <c r="B7" s="52" t="s">
        <v>13</v>
      </c>
      <c r="C7" s="24" t="s">
        <v>17</v>
      </c>
      <c r="D7" s="24" t="s">
        <v>7</v>
      </c>
      <c r="E7" s="7">
        <f>1120+110</f>
        <v>1230</v>
      </c>
      <c r="F7" s="42">
        <v>480</v>
      </c>
      <c r="G7" s="42">
        <v>350</v>
      </c>
      <c r="H7" s="42">
        <v>401.5</v>
      </c>
      <c r="I7" s="42"/>
      <c r="J7" s="42"/>
      <c r="K7" s="42"/>
      <c r="L7" s="42"/>
      <c r="M7" s="42"/>
      <c r="N7" s="42"/>
      <c r="O7" s="45"/>
      <c r="P7" s="45"/>
      <c r="Q7" s="45"/>
      <c r="R7" s="8">
        <f>ROUND((F7+G7+H7)/3,2)</f>
        <v>410.5</v>
      </c>
      <c r="S7" s="9">
        <f>E7*R7</f>
        <v>504915</v>
      </c>
    </row>
    <row r="8" spans="1:19" ht="60">
      <c r="A8" s="19">
        <v>2</v>
      </c>
      <c r="B8" s="52" t="s">
        <v>14</v>
      </c>
      <c r="C8" s="24" t="s">
        <v>18</v>
      </c>
      <c r="D8" s="24" t="s">
        <v>7</v>
      </c>
      <c r="E8" s="18">
        <f>493+84</f>
        <v>577</v>
      </c>
      <c r="F8" s="42"/>
      <c r="G8" s="42"/>
      <c r="H8" s="42"/>
      <c r="I8" s="42">
        <v>232</v>
      </c>
      <c r="J8" s="42">
        <v>247.65</v>
      </c>
      <c r="K8" s="42">
        <v>270</v>
      </c>
      <c r="L8" s="42"/>
      <c r="M8" s="42"/>
      <c r="N8" s="42"/>
      <c r="O8" s="45"/>
      <c r="P8" s="45"/>
      <c r="Q8" s="45"/>
      <c r="R8" s="8">
        <f>ROUND((I8+J8+K8)/3,2)</f>
        <v>249.88</v>
      </c>
      <c r="S8" s="9">
        <f>E8*R8</f>
        <v>144180.76</v>
      </c>
    </row>
    <row r="9" spans="1:19" ht="45">
      <c r="A9" s="19">
        <v>3</v>
      </c>
      <c r="B9" s="52" t="s">
        <v>15</v>
      </c>
      <c r="C9" s="24" t="s">
        <v>19</v>
      </c>
      <c r="D9" s="24" t="s">
        <v>7</v>
      </c>
      <c r="E9" s="7">
        <v>60</v>
      </c>
      <c r="F9" s="42"/>
      <c r="G9" s="42"/>
      <c r="H9" s="42"/>
      <c r="I9" s="42"/>
      <c r="J9" s="42"/>
      <c r="K9" s="42"/>
      <c r="L9" s="42">
        <v>194.9</v>
      </c>
      <c r="M9" s="42">
        <v>233.84</v>
      </c>
      <c r="N9" s="42">
        <v>220</v>
      </c>
      <c r="O9" s="45"/>
      <c r="P9" s="45"/>
      <c r="Q9" s="45"/>
      <c r="R9" s="8">
        <f>ROUND((L9+M9+N9)/3,2)</f>
        <v>216.25</v>
      </c>
      <c r="S9" s="9">
        <f>E9*R9</f>
        <v>12975</v>
      </c>
    </row>
    <row r="10" spans="1:19" ht="30">
      <c r="A10" s="22">
        <v>4</v>
      </c>
      <c r="B10" s="52" t="s">
        <v>16</v>
      </c>
      <c r="C10" s="24" t="s">
        <v>20</v>
      </c>
      <c r="D10" s="24" t="s">
        <v>7</v>
      </c>
      <c r="E10" s="18">
        <v>250</v>
      </c>
      <c r="F10" s="42"/>
      <c r="G10" s="42"/>
      <c r="H10" s="42"/>
      <c r="I10" s="42"/>
      <c r="J10" s="42"/>
      <c r="K10" s="42"/>
      <c r="L10" s="42"/>
      <c r="M10" s="42"/>
      <c r="N10" s="42"/>
      <c r="O10" s="45">
        <v>525</v>
      </c>
      <c r="P10" s="45">
        <v>421</v>
      </c>
      <c r="Q10" s="45">
        <v>420</v>
      </c>
      <c r="R10" s="8">
        <f>ROUND((O10+P10+Q10)/3,2)</f>
        <v>455.33</v>
      </c>
      <c r="S10" s="9">
        <f>E10*R10</f>
        <v>113832.5</v>
      </c>
    </row>
    <row r="11" spans="1:20" ht="15">
      <c r="A11" s="28" t="s">
        <v>5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30"/>
      <c r="S11" s="10">
        <f>SUM(S7:S10)</f>
        <v>775903.26</v>
      </c>
      <c r="T11" s="11"/>
    </row>
    <row r="12" spans="1:19" ht="15" customHeight="1">
      <c r="A12" s="12"/>
      <c r="B12" s="13"/>
      <c r="C12" s="12"/>
      <c r="D12" s="12"/>
      <c r="E12" s="12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12"/>
      <c r="S12" s="14"/>
    </row>
    <row r="13" spans="1:18" s="1" customFormat="1" ht="15" customHeight="1">
      <c r="A13" s="20"/>
      <c r="B13" s="21"/>
      <c r="C13" s="21"/>
      <c r="D13" s="2"/>
      <c r="E13" s="2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3"/>
    </row>
    <row r="14" spans="1:14" ht="15">
      <c r="A14" s="15" t="s">
        <v>10</v>
      </c>
      <c r="B14" s="15"/>
      <c r="C14" s="15"/>
      <c r="D14" s="16"/>
      <c r="E14" s="16"/>
      <c r="F14" s="15"/>
      <c r="G14" s="15"/>
      <c r="H14" s="15"/>
      <c r="I14" s="15"/>
      <c r="J14" s="15"/>
      <c r="K14" s="15"/>
      <c r="L14" s="15"/>
      <c r="M14" s="15"/>
      <c r="N14" s="15"/>
    </row>
    <row r="15" spans="1:14" ht="15">
      <c r="A15" s="26" t="s">
        <v>21</v>
      </c>
      <c r="B15" s="26"/>
      <c r="C15" s="26"/>
      <c r="D15" s="16"/>
      <c r="E15" s="16"/>
      <c r="F15" s="15"/>
      <c r="G15" s="15"/>
      <c r="H15" s="15"/>
      <c r="I15" s="15"/>
      <c r="J15" s="15"/>
      <c r="K15" s="15"/>
      <c r="L15" s="15"/>
      <c r="M15" s="15"/>
      <c r="N15" s="15"/>
    </row>
    <row r="16" ht="15">
      <c r="A16" s="6" t="s">
        <v>28</v>
      </c>
    </row>
  </sheetData>
  <sheetProtection/>
  <mergeCells count="14">
    <mergeCell ref="A11:R11"/>
    <mergeCell ref="F5:Q5"/>
    <mergeCell ref="E5:E6"/>
    <mergeCell ref="R5:R6"/>
    <mergeCell ref="S5:S6"/>
    <mergeCell ref="A5:A6"/>
    <mergeCell ref="B5:B6"/>
    <mergeCell ref="C5:C6"/>
    <mergeCell ref="A15:C15"/>
    <mergeCell ref="A1:S1"/>
    <mergeCell ref="A2:S2"/>
    <mergeCell ref="A3:S3"/>
    <mergeCell ref="A4:S4"/>
    <mergeCell ref="D5:D6"/>
  </mergeCells>
  <printOptions/>
  <pageMargins left="0.7" right="0.7" top="0.75" bottom="0.75" header="0.3" footer="0.3"/>
  <pageSetup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6"/>
  <sheetViews>
    <sheetView tabSelected="1" view="pageBreakPreview" zoomScale="60" zoomScaleNormal="90" workbookViewId="0" topLeftCell="A1">
      <selection activeCell="J7" sqref="J7"/>
    </sheetView>
  </sheetViews>
  <sheetFormatPr defaultColWidth="9.140625" defaultRowHeight="15"/>
  <cols>
    <col min="1" max="1" width="7.8515625" style="6" customWidth="1"/>
    <col min="2" max="2" width="21.140625" style="17" customWidth="1"/>
    <col min="3" max="3" width="33.7109375" style="6" customWidth="1"/>
    <col min="4" max="4" width="12.421875" style="6" customWidth="1"/>
    <col min="5" max="5" width="9.57421875" style="6" customWidth="1"/>
    <col min="6" max="17" width="9.8515625" style="6" customWidth="1"/>
    <col min="18" max="18" width="12.140625" style="6" customWidth="1"/>
    <col min="19" max="19" width="15.28125" style="6" customWidth="1"/>
    <col min="20" max="20" width="14.28125" style="6" bestFit="1" customWidth="1"/>
    <col min="21" max="16384" width="9.140625" style="6" customWidth="1"/>
  </cols>
  <sheetData>
    <row r="1" spans="1:19" s="4" customFormat="1" ht="15">
      <c r="A1" s="32" t="s">
        <v>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1:19" s="4" customFormat="1" ht="15">
      <c r="A2" s="31" t="s">
        <v>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19" s="5" customFormat="1" ht="30" customHeight="1">
      <c r="A3" s="25" t="s">
        <v>41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</row>
    <row r="4" spans="1:19" s="4" customFormat="1" ht="15">
      <c r="A4" s="27" t="s">
        <v>9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</row>
    <row r="5" spans="1:19" ht="19.5" customHeight="1">
      <c r="A5" s="33" t="s">
        <v>0</v>
      </c>
      <c r="B5" s="33" t="s">
        <v>3</v>
      </c>
      <c r="C5" s="33" t="s">
        <v>4</v>
      </c>
      <c r="D5" s="33" t="s">
        <v>12</v>
      </c>
      <c r="E5" s="33" t="s">
        <v>11</v>
      </c>
      <c r="F5" s="38" t="s">
        <v>27</v>
      </c>
      <c r="G5" s="36"/>
      <c r="H5" s="36"/>
      <c r="I5" s="36"/>
      <c r="J5" s="36"/>
      <c r="K5" s="36"/>
      <c r="L5" s="36"/>
      <c r="M5" s="36"/>
      <c r="N5" s="36"/>
      <c r="O5" s="36"/>
      <c r="P5" s="36"/>
      <c r="Q5" s="37"/>
      <c r="R5" s="34" t="s">
        <v>1</v>
      </c>
      <c r="S5" s="34" t="s">
        <v>2</v>
      </c>
    </row>
    <row r="6" spans="1:19" ht="132" customHeight="1">
      <c r="A6" s="33"/>
      <c r="B6" s="34"/>
      <c r="C6" s="33"/>
      <c r="D6" s="33"/>
      <c r="E6" s="33"/>
      <c r="F6" s="41" t="s">
        <v>29</v>
      </c>
      <c r="G6" s="41" t="s">
        <v>30</v>
      </c>
      <c r="H6" s="41" t="s">
        <v>31</v>
      </c>
      <c r="I6" s="41" t="s">
        <v>32</v>
      </c>
      <c r="J6" s="41" t="s">
        <v>33</v>
      </c>
      <c r="K6" s="41" t="s">
        <v>34</v>
      </c>
      <c r="L6" s="41" t="s">
        <v>35</v>
      </c>
      <c r="M6" s="41" t="s">
        <v>36</v>
      </c>
      <c r="N6" s="41" t="s">
        <v>37</v>
      </c>
      <c r="O6" s="41" t="s">
        <v>38</v>
      </c>
      <c r="P6" s="41" t="s">
        <v>39</v>
      </c>
      <c r="Q6" s="41" t="s">
        <v>40</v>
      </c>
      <c r="R6" s="35"/>
      <c r="S6" s="35"/>
    </row>
    <row r="7" spans="1:19" ht="45">
      <c r="A7" s="19">
        <v>1</v>
      </c>
      <c r="B7" s="52" t="s">
        <v>13</v>
      </c>
      <c r="C7" s="24" t="s">
        <v>17</v>
      </c>
      <c r="D7" s="24" t="s">
        <v>7</v>
      </c>
      <c r="E7" s="7">
        <f>200+70</f>
        <v>270</v>
      </c>
      <c r="F7" s="39">
        <v>480</v>
      </c>
      <c r="G7" s="39">
        <v>350</v>
      </c>
      <c r="H7" s="39">
        <v>401.5</v>
      </c>
      <c r="I7" s="39"/>
      <c r="J7" s="39"/>
      <c r="K7" s="39"/>
      <c r="L7" s="39"/>
      <c r="M7" s="39"/>
      <c r="N7" s="39"/>
      <c r="O7" s="40"/>
      <c r="P7" s="40"/>
      <c r="Q7" s="40"/>
      <c r="R7" s="8">
        <f>ROUND((F7+G7+H7)/3,2)</f>
        <v>410.5</v>
      </c>
      <c r="S7" s="9">
        <f>E7*R7</f>
        <v>110835</v>
      </c>
    </row>
    <row r="8" spans="1:19" ht="48" customHeight="1">
      <c r="A8" s="19">
        <v>2</v>
      </c>
      <c r="B8" s="52" t="s">
        <v>14</v>
      </c>
      <c r="C8" s="24" t="s">
        <v>18</v>
      </c>
      <c r="D8" s="24" t="s">
        <v>7</v>
      </c>
      <c r="E8" s="18">
        <f>540+83</f>
        <v>623</v>
      </c>
      <c r="F8" s="39"/>
      <c r="G8" s="39"/>
      <c r="H8" s="39"/>
      <c r="I8" s="39">
        <v>232</v>
      </c>
      <c r="J8" s="39">
        <v>247.65</v>
      </c>
      <c r="K8" s="39">
        <v>270</v>
      </c>
      <c r="L8" s="39"/>
      <c r="M8" s="39"/>
      <c r="N8" s="39"/>
      <c r="O8" s="40"/>
      <c r="P8" s="40"/>
      <c r="Q8" s="40"/>
      <c r="R8" s="8">
        <f>ROUND((I8+J8+K8)/3,2)</f>
        <v>249.88</v>
      </c>
      <c r="S8" s="9">
        <f>E8*R8</f>
        <v>155675.24</v>
      </c>
    </row>
    <row r="9" spans="1:19" ht="30">
      <c r="A9" s="19">
        <v>3</v>
      </c>
      <c r="B9" s="52" t="s">
        <v>15</v>
      </c>
      <c r="C9" s="24" t="s">
        <v>19</v>
      </c>
      <c r="D9" s="24" t="s">
        <v>7</v>
      </c>
      <c r="E9" s="7">
        <v>0</v>
      </c>
      <c r="F9" s="39"/>
      <c r="G9" s="39"/>
      <c r="H9" s="39"/>
      <c r="I9" s="39"/>
      <c r="J9" s="39"/>
      <c r="K9" s="39"/>
      <c r="L9" s="39">
        <v>194.9</v>
      </c>
      <c r="M9" s="39">
        <v>233.84</v>
      </c>
      <c r="N9" s="39">
        <v>220</v>
      </c>
      <c r="O9" s="40"/>
      <c r="P9" s="40"/>
      <c r="Q9" s="40"/>
      <c r="R9" s="8">
        <f>ROUND((L9+M9+N9)/3,2)</f>
        <v>216.25</v>
      </c>
      <c r="S9" s="9">
        <f>E9*R9</f>
        <v>0</v>
      </c>
    </row>
    <row r="10" spans="1:19" ht="30">
      <c r="A10" s="22">
        <v>4</v>
      </c>
      <c r="B10" s="52" t="s">
        <v>16</v>
      </c>
      <c r="C10" s="24" t="s">
        <v>20</v>
      </c>
      <c r="D10" s="24" t="s">
        <v>7</v>
      </c>
      <c r="E10" s="18">
        <v>0</v>
      </c>
      <c r="F10" s="39"/>
      <c r="G10" s="39"/>
      <c r="H10" s="39"/>
      <c r="I10" s="39"/>
      <c r="J10" s="39"/>
      <c r="K10" s="39"/>
      <c r="L10" s="39"/>
      <c r="M10" s="39"/>
      <c r="N10" s="39"/>
      <c r="O10" s="40">
        <v>525</v>
      </c>
      <c r="P10" s="40">
        <v>421</v>
      </c>
      <c r="Q10" s="40">
        <v>420</v>
      </c>
      <c r="R10" s="8">
        <f>ROUND((O10+P10+Q10)/3,2)</f>
        <v>455.33</v>
      </c>
      <c r="S10" s="9">
        <f>E10*R10</f>
        <v>0</v>
      </c>
    </row>
    <row r="11" spans="1:20" ht="15">
      <c r="A11" s="28" t="s">
        <v>5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30"/>
      <c r="S11" s="10">
        <f>SUM(S7:S10)</f>
        <v>266510.24</v>
      </c>
      <c r="T11" s="11"/>
    </row>
    <row r="12" spans="1:19" ht="15" customHeight="1">
      <c r="A12" s="12"/>
      <c r="B12" s="13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4"/>
    </row>
    <row r="13" spans="1:18" s="1" customFormat="1" ht="15" customHeight="1">
      <c r="A13" s="20"/>
      <c r="B13" s="21"/>
      <c r="C13" s="21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3"/>
    </row>
    <row r="14" spans="1:14" ht="15">
      <c r="A14" s="15" t="s">
        <v>10</v>
      </c>
      <c r="B14" s="15"/>
      <c r="C14" s="15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</row>
    <row r="15" spans="1:14" ht="15">
      <c r="A15" s="26" t="s">
        <v>21</v>
      </c>
      <c r="B15" s="26"/>
      <c r="C15" s="2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</row>
    <row r="16" ht="15">
      <c r="A16" s="6" t="s">
        <v>28</v>
      </c>
    </row>
  </sheetData>
  <sheetProtection/>
  <mergeCells count="14">
    <mergeCell ref="A1:S1"/>
    <mergeCell ref="A2:S2"/>
    <mergeCell ref="A3:S3"/>
    <mergeCell ref="A4:S4"/>
    <mergeCell ref="R5:R6"/>
    <mergeCell ref="S5:S6"/>
    <mergeCell ref="D5:D6"/>
    <mergeCell ref="E5:E6"/>
    <mergeCell ref="A5:A6"/>
    <mergeCell ref="B5:B6"/>
    <mergeCell ref="C5:C6"/>
    <mergeCell ref="A11:R11"/>
    <mergeCell ref="A15:C15"/>
    <mergeCell ref="F5:Q5"/>
  </mergeCells>
  <printOptions/>
  <pageMargins left="0.7" right="0.7" top="0.75" bottom="0.75" header="0.3" footer="0.3"/>
  <pageSetup horizontalDpi="600" verticalDpi="600" orientation="landscape" paperSize="9" scale="56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Котельникова ЛГ</cp:lastModifiedBy>
  <cp:lastPrinted>2024-05-07T10:03:37Z</cp:lastPrinted>
  <dcterms:created xsi:type="dcterms:W3CDTF">2014-02-14T07:05:08Z</dcterms:created>
  <dcterms:modified xsi:type="dcterms:W3CDTF">2024-05-07T10:03:41Z</dcterms:modified>
  <cp:category/>
  <cp:version/>
  <cp:contentType/>
  <cp:contentStatus/>
</cp:coreProperties>
</file>